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nidades compartidas\Tecnica\CPIC\CPIC CUARENTENA\Arancel honorarios cuarentena-Mariana-Honorarios\costo por km\Nuevos cálculos Raúl y Alberto\"/>
    </mc:Choice>
  </mc:AlternateContent>
  <bookViews>
    <workbookView xWindow="0" yWindow="0" windowWidth="28800" windowHeight="12300"/>
  </bookViews>
  <sheets>
    <sheet name="datos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H20" i="1" l="1"/>
  <c r="E23" i="1" l="1"/>
  <c r="E7" i="1" l="1"/>
  <c r="H7" i="1" s="1"/>
  <c r="H8" i="1"/>
  <c r="H9" i="1"/>
  <c r="H10" i="1"/>
  <c r="H11" i="1"/>
  <c r="H12" i="1"/>
  <c r="H13" i="1"/>
  <c r="H14" i="1"/>
  <c r="H16" i="1"/>
  <c r="H15" i="1"/>
  <c r="H6" i="1" l="1"/>
</calcChain>
</file>

<file path=xl/sharedStrings.xml><?xml version="1.0" encoding="utf-8"?>
<sst xmlns="http://schemas.openxmlformats.org/spreadsheetml/2006/main" count="44" uniqueCount="44">
  <si>
    <t>Precio vehículo 0 Km (Importe en $)</t>
  </si>
  <si>
    <t>Tasa de interés anual del capital (Porcentaje)</t>
  </si>
  <si>
    <t>Precio por litro de combustible  (Importe en $)</t>
  </si>
  <si>
    <t>Velocidad promedio en viaje (km p/hora)</t>
  </si>
  <si>
    <t>Rendimiento por litro de combustible (km p/litro)</t>
  </si>
  <si>
    <t>Precio lubricación (cambio aceites, filtros, etc.) (Importe en $)</t>
  </si>
  <si>
    <t>Lubricaciones por año (cantidad)</t>
  </si>
  <si>
    <t>Precio lavado (Importe en $)</t>
  </si>
  <si>
    <t>Lavados por año (cantidad)</t>
  </si>
  <si>
    <t>Precio mensual cochera / guardería  (Importe en $)</t>
  </si>
  <si>
    <t>Valor estimado reparaciones y/o servicios anuales   (Importe en $)</t>
  </si>
  <si>
    <t>Valor estimado en repuestos sobre el precio del vehículo  (porcentaje)</t>
  </si>
  <si>
    <t>Patente anual  (Importe en $)</t>
  </si>
  <si>
    <t>Seguro mensual  (Importe en $)</t>
  </si>
  <si>
    <t>FECHA</t>
  </si>
  <si>
    <t>Lapso de tiempo de venta vehículo usado (Valor expresado en años)</t>
  </si>
  <si>
    <t>Valor de un neumatico (Importe en $)</t>
  </si>
  <si>
    <t>Duración de los neumáticos (km)</t>
  </si>
  <si>
    <t>Amortización</t>
  </si>
  <si>
    <t>DETERMINACIÓN</t>
  </si>
  <si>
    <t>$ / km</t>
  </si>
  <si>
    <t>Interes del capital</t>
  </si>
  <si>
    <t>Combustible</t>
  </si>
  <si>
    <t>Cubiertas/Neumáticos</t>
  </si>
  <si>
    <t>Reparacione y/o servicios menores</t>
  </si>
  <si>
    <t>Repuestos</t>
  </si>
  <si>
    <t>Lubricación</t>
  </si>
  <si>
    <t>Lavado</t>
  </si>
  <si>
    <t>Cochera</t>
  </si>
  <si>
    <t>Patente</t>
  </si>
  <si>
    <t>Seguro</t>
  </si>
  <si>
    <t>Distancia promedio recorrida anualmente (kilómetros)</t>
  </si>
  <si>
    <t>COSTO TOTAL POR KILOMETRO RECORRIDO $/km</t>
  </si>
  <si>
    <t>Pocentaje</t>
  </si>
  <si>
    <t>Precio de venta vehículo usado (Importe en $) Depreciación a los 5 años</t>
  </si>
  <si>
    <t>1 (*)</t>
  </si>
  <si>
    <t>18 (**)</t>
  </si>
  <si>
    <t>DATOS</t>
  </si>
  <si>
    <t>VALORES</t>
  </si>
  <si>
    <t>COSTO POR KILOMETRO – AUTOMOVIL MEDIANO - USO PROFESIONAL</t>
  </si>
  <si>
    <t>Porcentaje</t>
  </si>
  <si>
    <t>SHINE AM20</t>
  </si>
  <si>
    <r>
      <rPr>
        <b/>
        <sz val="11"/>
        <rFont val="Times New Roman"/>
        <family val="1"/>
      </rPr>
      <t xml:space="preserve">1 (*) Precio vehículo 0 Km  Buscar </t>
    </r>
    <r>
      <rPr>
        <sz val="10"/>
        <rFont val="Times New Roman"/>
        <family val="1"/>
      </rPr>
      <t>“Tabla de Valuación de Automotores y Moto vehículos” - REGISTRO DE LA PROPIEDAD AUTOMOTOR - Tipo de auto C4 CACTUS THP 165 EAT6 SEDAN 5 PUERTAS https://www.dnrpa.gov.ar/valuacion/cons_valuacion.php</t>
    </r>
  </si>
  <si>
    <r>
      <rPr>
        <b/>
        <sz val="11"/>
        <rFont val="Times New Roman"/>
        <family val="1"/>
      </rPr>
      <t>18 (**) Patente anual</t>
    </r>
    <r>
      <rPr>
        <sz val="10"/>
        <rFont val="Times New Roman"/>
        <family val="1"/>
      </rPr>
      <t xml:space="preserve"> - Para el valor del auto hoy se toma el 4% del valor del vehículo. https://www.iprofesional.com/autos/335079-cuanto-paga-de-patente-un-vehiculo-calcula-los-gastos-del-auto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</si>
</sst>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164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Protection="1"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4" borderId="3" xfId="0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/>
    </xf>
    <xf numFmtId="0" fontId="6" fillId="0" borderId="4" xfId="0" applyFont="1" applyBorder="1" applyAlignment="1" applyProtection="1">
      <alignment horizontal="left" vertical="center" indent="1"/>
    </xf>
    <xf numFmtId="0" fontId="5" fillId="0" borderId="5" xfId="0" applyFont="1" applyBorder="1" applyAlignment="1" applyProtection="1">
      <alignment horizontal="center"/>
    </xf>
    <xf numFmtId="0" fontId="9" fillId="2" borderId="15" xfId="0" applyFont="1" applyFill="1" applyBorder="1" applyAlignment="1" applyProtection="1">
      <alignment horizontal="left" vertical="center" wrapText="1" indent="1"/>
    </xf>
    <xf numFmtId="0" fontId="10" fillId="2" borderId="1" xfId="0" applyFont="1" applyFill="1" applyBorder="1" applyAlignment="1" applyProtection="1">
      <alignment horizontal="left" vertical="center" wrapText="1" indent="1"/>
    </xf>
    <xf numFmtId="9" fontId="10" fillId="2" borderId="16" xfId="0" applyNumberFormat="1" applyFont="1" applyFill="1" applyBorder="1" applyAlignment="1" applyProtection="1">
      <alignment horizontal="left" vertical="center" wrapText="1" indent="1"/>
      <protection locked="0"/>
    </xf>
    <xf numFmtId="0" fontId="11" fillId="0" borderId="0" xfId="0" applyFont="1" applyProtection="1">
      <protection locked="0"/>
    </xf>
    <xf numFmtId="0" fontId="6" fillId="0" borderId="5" xfId="0" applyFont="1" applyBorder="1" applyAlignment="1" applyProtection="1">
      <alignment horizontal="left" vertical="center" indent="1"/>
    </xf>
    <xf numFmtId="0" fontId="8" fillId="2" borderId="5" xfId="0" applyFont="1" applyFill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left" vertical="center" indent="1"/>
    </xf>
    <xf numFmtId="1" fontId="8" fillId="2" borderId="6" xfId="0" applyNumberFormat="1" applyFont="1" applyFill="1" applyBorder="1" applyAlignment="1" applyProtection="1">
      <alignment horizontal="center" vertical="center" wrapText="1"/>
      <protection hidden="1"/>
    </xf>
    <xf numFmtId="0" fontId="4" fillId="5" borderId="3" xfId="0" applyFont="1" applyFill="1" applyBorder="1" applyAlignment="1" applyProtection="1">
      <alignment horizontal="center" vertical="center" wrapText="1"/>
    </xf>
    <xf numFmtId="0" fontId="6" fillId="2" borderId="15" xfId="0" applyFont="1" applyFill="1" applyBorder="1" applyAlignment="1" applyProtection="1">
      <alignment horizontal="left" vertical="center" wrapText="1" indent="1"/>
    </xf>
    <xf numFmtId="9" fontId="6" fillId="2" borderId="16" xfId="0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17" xfId="0" applyFont="1" applyBorder="1" applyAlignment="1" applyProtection="1">
      <alignment horizontal="left" vertical="center" wrapText="1"/>
    </xf>
    <xf numFmtId="0" fontId="10" fillId="0" borderId="18" xfId="0" applyFont="1" applyBorder="1" applyAlignment="1" applyProtection="1">
      <alignment horizontal="left" vertical="center" wrapText="1"/>
    </xf>
    <xf numFmtId="0" fontId="10" fillId="0" borderId="19" xfId="0" applyFont="1" applyBorder="1" applyAlignment="1" applyProtection="1">
      <alignment horizontal="left" vertical="center" wrapText="1"/>
    </xf>
    <xf numFmtId="0" fontId="10" fillId="0" borderId="20" xfId="0" applyFont="1" applyBorder="1" applyAlignment="1" applyProtection="1">
      <alignment horizontal="left" vertical="center" wrapText="1"/>
    </xf>
    <xf numFmtId="0" fontId="10" fillId="0" borderId="19" xfId="0" applyFont="1" applyBorder="1" applyAlignment="1" applyProtection="1">
      <alignment horizontal="left" vertical="top" wrapText="1"/>
    </xf>
    <xf numFmtId="0" fontId="10" fillId="0" borderId="20" xfId="0" applyFont="1" applyBorder="1" applyAlignment="1" applyProtection="1">
      <alignment horizontal="left" vertical="top" wrapText="1"/>
    </xf>
    <xf numFmtId="0" fontId="10" fillId="0" borderId="21" xfId="0" applyFont="1" applyBorder="1" applyAlignment="1" applyProtection="1">
      <alignment horizontal="left" vertical="top" wrapText="1"/>
    </xf>
    <xf numFmtId="0" fontId="10" fillId="0" borderId="22" xfId="0" applyFont="1" applyBorder="1" applyAlignment="1" applyProtection="1">
      <alignment horizontal="left" vertical="top" wrapText="1"/>
    </xf>
    <xf numFmtId="0" fontId="6" fillId="2" borderId="13" xfId="0" applyFont="1" applyFill="1" applyBorder="1" applyAlignment="1" applyProtection="1">
      <alignment horizontal="left" vertical="center" wrapText="1" indent="1"/>
    </xf>
    <xf numFmtId="0" fontId="6" fillId="2" borderId="14" xfId="0" applyFont="1" applyFill="1" applyBorder="1" applyAlignment="1" applyProtection="1">
      <alignment horizontal="left" vertical="center" wrapText="1" indent="1"/>
    </xf>
    <xf numFmtId="0" fontId="6" fillId="2" borderId="10" xfId="0" applyFont="1" applyFill="1" applyBorder="1" applyAlignment="1" applyProtection="1">
      <alignment horizontal="left" vertical="center" wrapText="1" indent="1"/>
    </xf>
    <xf numFmtId="0" fontId="4" fillId="5" borderId="3" xfId="0" applyFont="1" applyFill="1" applyBorder="1" applyAlignment="1" applyProtection="1">
      <alignment horizontal="center" vertical="center" wrapText="1"/>
      <protection hidden="1"/>
    </xf>
    <xf numFmtId="0" fontId="4" fillId="5" borderId="11" xfId="0" applyFont="1" applyFill="1" applyBorder="1" applyAlignment="1" applyProtection="1">
      <alignment horizontal="center" vertical="center" wrapText="1"/>
      <protection hidden="1"/>
    </xf>
    <xf numFmtId="0" fontId="4" fillId="5" borderId="12" xfId="0" applyFont="1" applyFill="1" applyBorder="1" applyAlignment="1" applyProtection="1">
      <alignment horizontal="center" vertical="center" wrapText="1"/>
      <protection hidden="1"/>
    </xf>
    <xf numFmtId="0" fontId="7" fillId="5" borderId="3" xfId="0" applyFont="1" applyFill="1" applyBorder="1" applyAlignment="1" applyProtection="1">
      <alignment horizontal="left" vertical="center" wrapText="1" indent="1"/>
      <protection hidden="1"/>
    </xf>
    <xf numFmtId="0" fontId="7" fillId="5" borderId="11" xfId="0" applyFont="1" applyFill="1" applyBorder="1" applyAlignment="1" applyProtection="1">
      <alignment horizontal="left" vertical="center" wrapText="1" indent="1"/>
      <protection hidden="1"/>
    </xf>
    <xf numFmtId="0" fontId="7" fillId="5" borderId="12" xfId="0" applyFont="1" applyFill="1" applyBorder="1" applyAlignment="1" applyProtection="1">
      <alignment horizontal="left" vertical="center" wrapText="1" indent="1"/>
      <protection hidden="1"/>
    </xf>
    <xf numFmtId="0" fontId="3" fillId="5" borderId="7" xfId="0" applyFont="1" applyFill="1" applyBorder="1" applyAlignment="1" applyProtection="1">
      <alignment horizontal="center"/>
    </xf>
    <xf numFmtId="0" fontId="3" fillId="5" borderId="8" xfId="0" applyFont="1" applyFill="1" applyBorder="1" applyAlignment="1" applyProtection="1">
      <alignment horizontal="center"/>
    </xf>
    <xf numFmtId="0" fontId="3" fillId="5" borderId="9" xfId="0" applyFont="1" applyFill="1" applyBorder="1" applyAlignment="1" applyProtection="1">
      <alignment horizontal="center"/>
    </xf>
    <xf numFmtId="0" fontId="6" fillId="2" borderId="23" xfId="0" applyFont="1" applyFill="1" applyBorder="1" applyAlignment="1" applyProtection="1">
      <alignment horizontal="left" vertical="center" wrapText="1" indent="1"/>
    </xf>
    <xf numFmtId="0" fontId="6" fillId="2" borderId="24" xfId="0" applyFont="1" applyFill="1" applyBorder="1" applyAlignment="1" applyProtection="1">
      <alignment horizontal="left" vertical="center" wrapText="1" indent="1"/>
    </xf>
    <xf numFmtId="0" fontId="6" fillId="2" borderId="25" xfId="0" applyFont="1" applyFill="1" applyBorder="1" applyAlignment="1" applyProtection="1">
      <alignment horizontal="left" vertical="center" wrapText="1" indent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11" xfId="0" applyFont="1" applyFill="1" applyBorder="1" applyAlignment="1" applyProtection="1">
      <alignment horizontal="center" vertical="center" wrapText="1"/>
      <protection hidden="1"/>
    </xf>
    <xf numFmtId="0" fontId="5" fillId="3" borderId="12" xfId="0" applyFont="1" applyFill="1" applyBorder="1" applyAlignment="1" applyProtection="1">
      <alignment horizontal="center" vertical="center" wrapText="1"/>
      <protection hidden="1"/>
    </xf>
    <xf numFmtId="3" fontId="8" fillId="2" borderId="5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5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36"/>
  <sheetViews>
    <sheetView showGridLines="0" tabSelected="1" workbookViewId="0">
      <selection activeCell="K18" sqref="K18"/>
    </sheetView>
  </sheetViews>
  <sheetFormatPr baseColWidth="10" defaultRowHeight="15.75" x14ac:dyDescent="0.25"/>
  <cols>
    <col min="1" max="1" width="7.140625" customWidth="1"/>
    <col min="2" max="2" width="66" customWidth="1"/>
    <col min="3" max="3" width="10.5703125" customWidth="1"/>
    <col min="4" max="4" width="6.42578125" customWidth="1"/>
    <col min="5" max="5" width="13.5703125" customWidth="1"/>
    <col min="6" max="6" width="1.42578125" customWidth="1"/>
    <col min="7" max="7" width="72.7109375" style="1" customWidth="1"/>
    <col min="8" max="8" width="14.85546875" style="1" customWidth="1"/>
  </cols>
  <sheetData>
    <row r="1" spans="1:8" ht="24.75" customHeight="1" thickBot="1" x14ac:dyDescent="0.3">
      <c r="A1" s="44"/>
      <c r="B1" s="38" t="s">
        <v>39</v>
      </c>
      <c r="C1" s="39"/>
      <c r="D1" s="39"/>
      <c r="E1" s="39"/>
      <c r="F1" s="39"/>
      <c r="G1" s="39"/>
      <c r="H1" s="40"/>
    </row>
    <row r="2" spans="1:8" ht="5.25" customHeight="1" thickBot="1" x14ac:dyDescent="0.3">
      <c r="A2" s="45"/>
      <c r="B2" s="3"/>
      <c r="C2" s="3"/>
      <c r="D2" s="3"/>
      <c r="E2" s="3"/>
      <c r="F2" s="4"/>
      <c r="G2" s="5"/>
      <c r="H2" s="5"/>
    </row>
    <row r="3" spans="1:8" ht="21.75" customHeight="1" thickBot="1" x14ac:dyDescent="0.3">
      <c r="A3" s="45"/>
      <c r="B3" s="41" t="s">
        <v>14</v>
      </c>
      <c r="C3" s="42"/>
      <c r="D3" s="42"/>
      <c r="E3" s="42"/>
      <c r="F3" s="42"/>
      <c r="G3" s="43"/>
      <c r="H3" s="6">
        <v>45473</v>
      </c>
    </row>
    <row r="4" spans="1:8" ht="5.25" customHeight="1" thickBot="1" x14ac:dyDescent="0.3">
      <c r="A4" s="45"/>
      <c r="B4" s="7"/>
      <c r="C4" s="7"/>
      <c r="D4" s="7"/>
      <c r="E4" s="8"/>
      <c r="F4" s="9"/>
      <c r="G4" s="5"/>
      <c r="H4" s="5"/>
    </row>
    <row r="5" spans="1:8" ht="20.100000000000001" customHeight="1" thickBot="1" x14ac:dyDescent="0.3">
      <c r="A5" s="46"/>
      <c r="B5" s="50" t="s">
        <v>37</v>
      </c>
      <c r="C5" s="51"/>
      <c r="D5" s="52"/>
      <c r="E5" s="10" t="s">
        <v>38</v>
      </c>
      <c r="F5" s="4"/>
      <c r="G5" s="11" t="s">
        <v>19</v>
      </c>
      <c r="H5" s="12" t="s">
        <v>20</v>
      </c>
    </row>
    <row r="6" spans="1:8" ht="20.100000000000001" customHeight="1" x14ac:dyDescent="0.25">
      <c r="A6" s="13" t="s">
        <v>35</v>
      </c>
      <c r="B6" s="47" t="s">
        <v>0</v>
      </c>
      <c r="C6" s="48"/>
      <c r="D6" s="49"/>
      <c r="E6" s="53">
        <v>29500000</v>
      </c>
      <c r="F6" s="4"/>
      <c r="G6" s="14" t="s">
        <v>18</v>
      </c>
      <c r="H6" s="53">
        <f>+(E6-E7)/(E8*E10)</f>
        <v>245.83333333333334</v>
      </c>
    </row>
    <row r="7" spans="1:8" s="2" customFormat="1" ht="27" customHeight="1" x14ac:dyDescent="0.2">
      <c r="A7" s="15">
        <v>2</v>
      </c>
      <c r="B7" s="16" t="s">
        <v>34</v>
      </c>
      <c r="C7" s="17" t="s">
        <v>40</v>
      </c>
      <c r="D7" s="18">
        <v>0.5</v>
      </c>
      <c r="E7" s="53">
        <f>D7*E6</f>
        <v>14750000</v>
      </c>
      <c r="F7" s="19"/>
      <c r="G7" s="20" t="s">
        <v>21</v>
      </c>
      <c r="H7" s="53">
        <f>+(E6-E7)*E9/(100*E10)</f>
        <v>491.66666666666669</v>
      </c>
    </row>
    <row r="8" spans="1:8" ht="20.100000000000001" customHeight="1" x14ac:dyDescent="0.25">
      <c r="A8" s="15">
        <v>3</v>
      </c>
      <c r="B8" s="35" t="s">
        <v>15</v>
      </c>
      <c r="C8" s="36"/>
      <c r="D8" s="37"/>
      <c r="E8" s="53">
        <v>5</v>
      </c>
      <c r="F8" s="4"/>
      <c r="G8" s="20" t="s">
        <v>22</v>
      </c>
      <c r="H8" s="53">
        <f>+E11/E13</f>
        <v>116.2</v>
      </c>
    </row>
    <row r="9" spans="1:8" ht="20.100000000000001" customHeight="1" x14ac:dyDescent="0.25">
      <c r="A9" s="15">
        <v>4</v>
      </c>
      <c r="B9" s="35" t="s">
        <v>1</v>
      </c>
      <c r="C9" s="36"/>
      <c r="D9" s="37"/>
      <c r="E9" s="53">
        <v>40</v>
      </c>
      <c r="F9" s="4"/>
      <c r="G9" s="20" t="s">
        <v>23</v>
      </c>
      <c r="H9" s="53">
        <f>+E14*4/E15</f>
        <v>30</v>
      </c>
    </row>
    <row r="10" spans="1:8" ht="20.100000000000001" customHeight="1" x14ac:dyDescent="0.25">
      <c r="A10" s="15">
        <v>5</v>
      </c>
      <c r="B10" s="35" t="s">
        <v>31</v>
      </c>
      <c r="C10" s="36"/>
      <c r="D10" s="37"/>
      <c r="E10" s="53">
        <v>12000</v>
      </c>
      <c r="F10" s="4"/>
      <c r="G10" s="20" t="s">
        <v>24</v>
      </c>
      <c r="H10" s="53">
        <f>+E21/E10</f>
        <v>10.833333333333334</v>
      </c>
    </row>
    <row r="11" spans="1:8" ht="20.100000000000001" customHeight="1" x14ac:dyDescent="0.25">
      <c r="A11" s="15">
        <v>6</v>
      </c>
      <c r="B11" s="35" t="s">
        <v>2</v>
      </c>
      <c r="C11" s="36"/>
      <c r="D11" s="37"/>
      <c r="E11" s="53">
        <v>1162</v>
      </c>
      <c r="F11" s="4"/>
      <c r="G11" s="20" t="s">
        <v>25</v>
      </c>
      <c r="H11" s="53">
        <f>+(E6*E22)/(100*E10)</f>
        <v>49.166666666666664</v>
      </c>
    </row>
    <row r="12" spans="1:8" ht="20.100000000000001" customHeight="1" x14ac:dyDescent="0.25">
      <c r="A12" s="15">
        <v>7</v>
      </c>
      <c r="B12" s="35" t="s">
        <v>3</v>
      </c>
      <c r="C12" s="36"/>
      <c r="D12" s="37"/>
      <c r="E12" s="53">
        <v>80</v>
      </c>
      <c r="F12" s="4"/>
      <c r="G12" s="20" t="s">
        <v>26</v>
      </c>
      <c r="H12" s="53">
        <f>+E16*E17/E10</f>
        <v>11</v>
      </c>
    </row>
    <row r="13" spans="1:8" ht="20.100000000000001" customHeight="1" x14ac:dyDescent="0.25">
      <c r="A13" s="15">
        <v>8</v>
      </c>
      <c r="B13" s="35" t="s">
        <v>4</v>
      </c>
      <c r="C13" s="36"/>
      <c r="D13" s="37"/>
      <c r="E13" s="53">
        <v>10</v>
      </c>
      <c r="F13" s="4"/>
      <c r="G13" s="20" t="s">
        <v>27</v>
      </c>
      <c r="H13" s="53">
        <f>+E18*E19/E10</f>
        <v>13</v>
      </c>
    </row>
    <row r="14" spans="1:8" ht="20.100000000000001" customHeight="1" x14ac:dyDescent="0.25">
      <c r="A14" s="15">
        <v>9</v>
      </c>
      <c r="B14" s="35" t="s">
        <v>16</v>
      </c>
      <c r="C14" s="36"/>
      <c r="D14" s="37"/>
      <c r="E14" s="53">
        <v>300000</v>
      </c>
      <c r="F14" s="4"/>
      <c r="G14" s="20" t="s">
        <v>28</v>
      </c>
      <c r="H14" s="53">
        <f>+E20*12/E10</f>
        <v>60</v>
      </c>
    </row>
    <row r="15" spans="1:8" ht="20.100000000000001" customHeight="1" x14ac:dyDescent="0.25">
      <c r="A15" s="15">
        <v>10</v>
      </c>
      <c r="B15" s="35" t="s">
        <v>17</v>
      </c>
      <c r="C15" s="36"/>
      <c r="D15" s="37"/>
      <c r="E15" s="53">
        <v>40000</v>
      </c>
      <c r="F15" s="4"/>
      <c r="G15" s="20" t="s">
        <v>29</v>
      </c>
      <c r="H15" s="53">
        <f>+E23/E10</f>
        <v>98.333333333333329</v>
      </c>
    </row>
    <row r="16" spans="1:8" ht="20.100000000000001" customHeight="1" x14ac:dyDescent="0.25">
      <c r="A16" s="15">
        <v>11</v>
      </c>
      <c r="B16" s="35" t="s">
        <v>5</v>
      </c>
      <c r="C16" s="36"/>
      <c r="D16" s="37"/>
      <c r="E16" s="53">
        <v>66000</v>
      </c>
      <c r="F16" s="4"/>
      <c r="G16" s="20" t="s">
        <v>30</v>
      </c>
      <c r="H16" s="53">
        <f>+E24*12/E10</f>
        <v>115</v>
      </c>
    </row>
    <row r="17" spans="1:8" ht="20.100000000000001" customHeight="1" x14ac:dyDescent="0.25">
      <c r="A17" s="15">
        <v>12</v>
      </c>
      <c r="B17" s="35" t="s">
        <v>6</v>
      </c>
      <c r="C17" s="36"/>
      <c r="D17" s="37"/>
      <c r="E17" s="53">
        <v>2</v>
      </c>
      <c r="F17" s="4"/>
      <c r="G17" s="20"/>
      <c r="H17" s="53"/>
    </row>
    <row r="18" spans="1:8" ht="20.100000000000001" customHeight="1" x14ac:dyDescent="0.25">
      <c r="A18" s="15">
        <v>13</v>
      </c>
      <c r="B18" s="35" t="s">
        <v>7</v>
      </c>
      <c r="C18" s="36"/>
      <c r="D18" s="37"/>
      <c r="E18" s="53">
        <v>13000</v>
      </c>
      <c r="F18" s="4"/>
      <c r="G18" s="20"/>
      <c r="H18" s="21"/>
    </row>
    <row r="19" spans="1:8" ht="20.100000000000001" customHeight="1" thickBot="1" x14ac:dyDescent="0.3">
      <c r="A19" s="15">
        <v>14</v>
      </c>
      <c r="B19" s="35" t="s">
        <v>8</v>
      </c>
      <c r="C19" s="36"/>
      <c r="D19" s="37"/>
      <c r="E19" s="53">
        <v>12</v>
      </c>
      <c r="F19" s="4"/>
      <c r="G19" s="22"/>
      <c r="H19" s="23"/>
    </row>
    <row r="20" spans="1:8" ht="20.100000000000001" customHeight="1" thickBot="1" x14ac:dyDescent="0.3">
      <c r="A20" s="15">
        <v>15</v>
      </c>
      <c r="B20" s="35" t="s">
        <v>9</v>
      </c>
      <c r="C20" s="36"/>
      <c r="D20" s="37"/>
      <c r="E20" s="53">
        <v>60000</v>
      </c>
      <c r="F20" s="4"/>
      <c r="G20" s="24" t="s">
        <v>32</v>
      </c>
      <c r="H20" s="54">
        <f>SUM(H6:H19)</f>
        <v>1241.0333333333333</v>
      </c>
    </row>
    <row r="21" spans="1:8" ht="20.100000000000001" customHeight="1" x14ac:dyDescent="0.25">
      <c r="A21" s="15">
        <v>16</v>
      </c>
      <c r="B21" s="35" t="s">
        <v>10</v>
      </c>
      <c r="C21" s="36"/>
      <c r="D21" s="37"/>
      <c r="E21" s="53">
        <v>130000</v>
      </c>
      <c r="F21" s="4"/>
      <c r="G21" s="27" t="s">
        <v>42</v>
      </c>
      <c r="H21" s="28"/>
    </row>
    <row r="22" spans="1:8" ht="20.100000000000001" customHeight="1" x14ac:dyDescent="0.25">
      <c r="A22" s="15">
        <v>17</v>
      </c>
      <c r="B22" s="35" t="s">
        <v>11</v>
      </c>
      <c r="C22" s="36"/>
      <c r="D22" s="37"/>
      <c r="E22" s="53">
        <v>2</v>
      </c>
      <c r="F22" s="4"/>
      <c r="G22" s="29"/>
      <c r="H22" s="30"/>
    </row>
    <row r="23" spans="1:8" ht="20.100000000000001" customHeight="1" x14ac:dyDescent="0.25">
      <c r="A23" s="15" t="s">
        <v>36</v>
      </c>
      <c r="B23" s="25" t="s">
        <v>12</v>
      </c>
      <c r="C23" s="17" t="s">
        <v>33</v>
      </c>
      <c r="D23" s="26">
        <v>0.04</v>
      </c>
      <c r="E23" s="53">
        <f>+E6*D23</f>
        <v>1180000</v>
      </c>
      <c r="F23" s="4"/>
      <c r="G23" s="31" t="s">
        <v>43</v>
      </c>
      <c r="H23" s="32"/>
    </row>
    <row r="24" spans="1:8" ht="20.100000000000001" customHeight="1" thickBot="1" x14ac:dyDescent="0.3">
      <c r="A24" s="15">
        <v>19</v>
      </c>
      <c r="B24" s="35" t="s">
        <v>13</v>
      </c>
      <c r="C24" s="36"/>
      <c r="D24" s="37"/>
      <c r="E24" s="53">
        <v>115000</v>
      </c>
      <c r="F24" s="4"/>
      <c r="G24" s="33"/>
      <c r="H24" s="34"/>
    </row>
    <row r="25" spans="1:8" ht="20.100000000000001" customHeight="1" x14ac:dyDescent="0.25">
      <c r="A25" s="4"/>
      <c r="B25" s="5"/>
      <c r="C25" s="5"/>
      <c r="G25"/>
      <c r="H25"/>
    </row>
    <row r="26" spans="1:8" ht="20.100000000000001" customHeight="1" x14ac:dyDescent="0.25">
      <c r="A26" s="4"/>
      <c r="B26" s="5"/>
      <c r="C26" s="5"/>
      <c r="G26"/>
      <c r="H26"/>
    </row>
    <row r="27" spans="1:8" ht="20.100000000000001" customHeight="1" x14ac:dyDescent="0.25">
      <c r="A27" s="4"/>
      <c r="B27" s="1"/>
      <c r="C27" s="1"/>
      <c r="G27"/>
      <c r="H27"/>
    </row>
    <row r="35" spans="7:7" x14ac:dyDescent="0.25">
      <c r="G35" s="1" t="s">
        <v>41</v>
      </c>
    </row>
    <row r="36" spans="7:7" x14ac:dyDescent="0.25">
      <c r="G36" s="1">
        <v>2</v>
      </c>
    </row>
  </sheetData>
  <mergeCells count="23">
    <mergeCell ref="B1:H1"/>
    <mergeCell ref="B3:G3"/>
    <mergeCell ref="A1:A5"/>
    <mergeCell ref="B6:D6"/>
    <mergeCell ref="B8:D8"/>
    <mergeCell ref="B5:D5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G21:H22"/>
    <mergeCell ref="G23:H24"/>
    <mergeCell ref="B19:D19"/>
    <mergeCell ref="B20:D20"/>
    <mergeCell ref="B21:D21"/>
    <mergeCell ref="B22:D22"/>
    <mergeCell ref="B24:D2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rbarreneche</dc:creator>
  <cp:lastModifiedBy>mchelmicki</cp:lastModifiedBy>
  <cp:lastPrinted>2024-06-28T14:07:48Z</cp:lastPrinted>
  <dcterms:created xsi:type="dcterms:W3CDTF">2022-02-22T12:42:40Z</dcterms:created>
  <dcterms:modified xsi:type="dcterms:W3CDTF">2024-07-17T12:17:49Z</dcterms:modified>
</cp:coreProperties>
</file>